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\Documents\De Vrije Gift\"/>
    </mc:Choice>
  </mc:AlternateContent>
  <bookViews>
    <workbookView xWindow="480" yWindow="660" windowWidth="18675" windowHeight="7935"/>
  </bookViews>
  <sheets>
    <sheet name="2017" sheetId="6" r:id="rId1"/>
    <sheet name="2016" sheetId="5" r:id="rId2"/>
    <sheet name="2015" sheetId="4" r:id="rId3"/>
    <sheet name="2014" sheetId="3" r:id="rId4"/>
    <sheet name="2013" sheetId="2" r:id="rId5"/>
    <sheet name="2012" sheetId="1" r:id="rId6"/>
  </sheets>
  <calcPr calcId="152511"/>
</workbook>
</file>

<file path=xl/calcChain.xml><?xml version="1.0" encoding="utf-8"?>
<calcChain xmlns="http://schemas.openxmlformats.org/spreadsheetml/2006/main">
  <c r="C12" i="6" l="1"/>
  <c r="G25" i="6"/>
  <c r="C26" i="6"/>
  <c r="C29" i="6" s="1"/>
  <c r="C13" i="6"/>
  <c r="D14" i="6"/>
  <c r="D9" i="6"/>
  <c r="G29" i="6"/>
  <c r="C27" i="6"/>
  <c r="G24" i="6"/>
  <c r="D16" i="6" l="1"/>
  <c r="G25" i="5"/>
  <c r="G29" i="5" s="1"/>
  <c r="C26" i="5"/>
  <c r="C27" i="5"/>
  <c r="C12" i="5"/>
  <c r="D14" i="5" s="1"/>
  <c r="C13" i="5"/>
  <c r="C29" i="5"/>
  <c r="G24" i="5"/>
  <c r="D9" i="5"/>
  <c r="C7" i="5"/>
  <c r="D16" i="5" l="1"/>
  <c r="C12" i="4"/>
  <c r="G24" i="4"/>
  <c r="C12" i="3"/>
  <c r="C13" i="4"/>
  <c r="G25" i="4"/>
  <c r="C7" i="4" l="1"/>
  <c r="D9" i="4" s="1"/>
  <c r="G29" i="4"/>
  <c r="C27" i="4"/>
  <c r="D14" i="4"/>
  <c r="D16" i="4" l="1"/>
  <c r="C29" i="4"/>
  <c r="G25" i="3"/>
  <c r="C26" i="3"/>
  <c r="C7" i="3"/>
  <c r="C13" i="3" l="1"/>
  <c r="G27" i="3"/>
  <c r="C27" i="3"/>
  <c r="C29" i="3"/>
  <c r="G29" i="3"/>
  <c r="D14" i="3"/>
  <c r="D9" i="3"/>
  <c r="C12" i="2"/>
  <c r="C7" i="2"/>
  <c r="C13" i="2"/>
  <c r="G25" i="2"/>
  <c r="C27" i="2"/>
  <c r="C29" i="2"/>
  <c r="C7" i="1"/>
  <c r="G29" i="2"/>
  <c r="D14" i="2"/>
  <c r="D9" i="2"/>
  <c r="D8" i="1"/>
  <c r="C28" i="1"/>
  <c r="D16" i="3" l="1"/>
  <c r="D16" i="2"/>
  <c r="D13" i="1"/>
  <c r="D15" i="1" s="1"/>
  <c r="G28" i="1"/>
</calcChain>
</file>

<file path=xl/sharedStrings.xml><?xml version="1.0" encoding="utf-8"?>
<sst xmlns="http://schemas.openxmlformats.org/spreadsheetml/2006/main" count="182" uniqueCount="59">
  <si>
    <t>STICHTING DE VRIJE GIFT</t>
  </si>
  <si>
    <t>Resultaat 2012</t>
  </si>
  <si>
    <t>Giften</t>
  </si>
  <si>
    <t>Kosten bank, site, kvk</t>
  </si>
  <si>
    <t>Toelichting Balans 31-12-2012</t>
  </si>
  <si>
    <t>a)</t>
  </si>
  <si>
    <t>b)</t>
  </si>
  <si>
    <t>Baten</t>
  </si>
  <si>
    <t>Afdrachten</t>
  </si>
  <si>
    <t>Lasten</t>
  </si>
  <si>
    <t>Vorderingen en</t>
  </si>
  <si>
    <t>Totaal activa</t>
  </si>
  <si>
    <t>Som der baten</t>
  </si>
  <si>
    <t>Som der lasten</t>
  </si>
  <si>
    <t>Balans na resultaat</t>
  </si>
  <si>
    <t>Staat van baten en lasten 2012</t>
  </si>
  <si>
    <t>Activa</t>
  </si>
  <si>
    <t>Passiva</t>
  </si>
  <si>
    <t>Reserves</t>
  </si>
  <si>
    <t>Toelichting Resultaat 2012</t>
  </si>
  <si>
    <t>Kortlopende schulden en</t>
  </si>
  <si>
    <t>Liquide middelen</t>
  </si>
  <si>
    <t xml:space="preserve">  overlopende activa</t>
  </si>
  <si>
    <t xml:space="preserve">  overlopende passiva</t>
  </si>
  <si>
    <t>Totaal passiva</t>
  </si>
  <si>
    <t>31-12-2012</t>
  </si>
  <si>
    <t>b) De reserves worden bijna in haar geheel het opvolgend boekjaar afgedragen.</t>
  </si>
  <si>
    <t>a) De kosten van de stichting bedragen circa 1% van de giften.</t>
  </si>
  <si>
    <t>Staat van baten en lasten 2013</t>
  </si>
  <si>
    <t>31-12-2013</t>
  </si>
  <si>
    <t>Kosten bank, site</t>
  </si>
  <si>
    <t>Toelichting Balans 31-12-2013</t>
  </si>
  <si>
    <t>Toelichting Resultaat 2013</t>
  </si>
  <si>
    <t>Resultaat 2013</t>
  </si>
  <si>
    <t>Rente</t>
  </si>
  <si>
    <t>Staat van baten en lasten 2014</t>
  </si>
  <si>
    <t>Resultaat 2014</t>
  </si>
  <si>
    <t>31-12-2014</t>
  </si>
  <si>
    <t>Toelichting Balans 31-12-2014</t>
  </si>
  <si>
    <t>Toelichting Resultaat 2014</t>
  </si>
  <si>
    <t>b) De reserves betreffen nog toe te wijzen bedragen.</t>
  </si>
  <si>
    <t>Staat van baten en lasten 2015</t>
  </si>
  <si>
    <t>Toelichting Balans 31-12-2015</t>
  </si>
  <si>
    <t>a) De kosten van de stichting bedragen circa 2% van de giften.</t>
  </si>
  <si>
    <t>Resultaat 2015</t>
  </si>
  <si>
    <t>Toelichting Resultaat 2015</t>
  </si>
  <si>
    <t>31-12-2015</t>
  </si>
  <si>
    <t>b) De reserves bevatten een buffer voor toekomstige uitgaven.</t>
  </si>
  <si>
    <t>Staat van baten en lasten 2016</t>
  </si>
  <si>
    <t>Resultaat 2016</t>
  </si>
  <si>
    <t>Toelichting Resultaat 2016</t>
  </si>
  <si>
    <t>Toelichting Balans 31-12-2016</t>
  </si>
  <si>
    <t>31-12-2016</t>
  </si>
  <si>
    <t>Staat van baten en lasten 2017</t>
  </si>
  <si>
    <t>Resultaat 2017</t>
  </si>
  <si>
    <t>Toelichting Resultaat 2017</t>
  </si>
  <si>
    <t>a) De kosten van de stichting bedragen circa 4% van de giften.</t>
  </si>
  <si>
    <t>Toelichting Balans 31-12-2017</t>
  </si>
  <si>
    <t>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</si>
</sst>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2" xfId="0" applyNumberFormat="1" applyBorder="1"/>
    <xf numFmtId="3" fontId="0" fillId="0" borderId="1" xfId="0" quotePrefix="1" applyNumberFormat="1" applyBorder="1" applyAlignment="1">
      <alignment horizontal="right"/>
    </xf>
    <xf numFmtId="0" fontId="4" fillId="0" borderId="0" xfId="0" applyFont="1"/>
    <xf numFmtId="3" fontId="5" fillId="0" borderId="0" xfId="0" applyNumberFormat="1" applyFon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2" sqref="A2"/>
    </sheetView>
  </sheetViews>
  <sheetFormatPr defaultRowHeight="15" x14ac:dyDescent="0.25"/>
  <cols>
    <col min="1" max="1" width="12.7109375" customWidth="1"/>
    <col min="2" max="2" width="10.7109375" customWidth="1"/>
    <col min="3" max="3" width="10.7109375" style="5" customWidth="1"/>
    <col min="4" max="4" width="10.7109375" customWidth="1"/>
    <col min="5" max="5" width="12.7109375" customWidth="1"/>
    <col min="6" max="6" width="10.7109375" customWidth="1"/>
    <col min="7" max="7" width="10.7109375" style="5" customWidth="1"/>
    <col min="8" max="8" width="7.7109375" customWidth="1"/>
  </cols>
  <sheetData>
    <row r="1" spans="1:5" x14ac:dyDescent="0.25">
      <c r="A1" s="1" t="s">
        <v>0</v>
      </c>
    </row>
    <row r="4" spans="1:5" x14ac:dyDescent="0.25">
      <c r="A4" s="1" t="s">
        <v>53</v>
      </c>
    </row>
    <row r="6" spans="1:5" x14ac:dyDescent="0.25">
      <c r="A6" s="3" t="s">
        <v>7</v>
      </c>
    </row>
    <row r="7" spans="1:5" x14ac:dyDescent="0.25">
      <c r="A7" s="10" t="s">
        <v>2</v>
      </c>
      <c r="C7" s="5">
        <v>6000</v>
      </c>
    </row>
    <row r="8" spans="1:5" x14ac:dyDescent="0.25">
      <c r="A8" t="s">
        <v>34</v>
      </c>
      <c r="C8" s="5">
        <v>0</v>
      </c>
    </row>
    <row r="9" spans="1:5" x14ac:dyDescent="0.25">
      <c r="A9" s="8" t="s">
        <v>12</v>
      </c>
      <c r="C9" s="6"/>
      <c r="D9" s="5">
        <f>SUM(C6:C8)</f>
        <v>6000</v>
      </c>
      <c r="E9" t="s">
        <v>5</v>
      </c>
    </row>
    <row r="11" spans="1:5" x14ac:dyDescent="0.25">
      <c r="A11" s="3" t="s">
        <v>9</v>
      </c>
    </row>
    <row r="12" spans="1:5" x14ac:dyDescent="0.25">
      <c r="A12" t="s">
        <v>8</v>
      </c>
      <c r="C12" s="9">
        <f>(-6000)+(-(3324+448)+620+243)-0+265</f>
        <v>-8644</v>
      </c>
    </row>
    <row r="13" spans="1:5" x14ac:dyDescent="0.25">
      <c r="A13" t="s">
        <v>30</v>
      </c>
      <c r="C13" s="9">
        <f>-174-91</f>
        <v>-265</v>
      </c>
      <c r="E13" t="s">
        <v>5</v>
      </c>
    </row>
    <row r="14" spans="1:5" x14ac:dyDescent="0.25">
      <c r="A14" s="8" t="s">
        <v>13</v>
      </c>
      <c r="C14" s="6"/>
      <c r="D14" s="5">
        <f>SUM(C11:C13)</f>
        <v>-8909</v>
      </c>
    </row>
    <row r="16" spans="1:5" x14ac:dyDescent="0.25">
      <c r="A16" s="4" t="s">
        <v>54</v>
      </c>
      <c r="D16" s="6">
        <f>D9+D14</f>
        <v>-2909</v>
      </c>
      <c r="E16" s="5"/>
    </row>
    <row r="18" spans="1:8" x14ac:dyDescent="0.25">
      <c r="A18" s="4" t="s">
        <v>55</v>
      </c>
    </row>
    <row r="19" spans="1:8" x14ac:dyDescent="0.25">
      <c r="A19" t="s">
        <v>56</v>
      </c>
    </row>
    <row r="22" spans="1:8" x14ac:dyDescent="0.25">
      <c r="A22" s="1" t="s">
        <v>14</v>
      </c>
    </row>
    <row r="23" spans="1:8" x14ac:dyDescent="0.25">
      <c r="A23" s="3"/>
    </row>
    <row r="24" spans="1:8" x14ac:dyDescent="0.25">
      <c r="A24" s="3" t="s">
        <v>16</v>
      </c>
      <c r="C24" s="7" t="s">
        <v>58</v>
      </c>
      <c r="D24" s="2"/>
      <c r="E24" s="3" t="s">
        <v>17</v>
      </c>
      <c r="G24" s="7" t="str">
        <f>C24</f>
        <v>31-12-2017</v>
      </c>
    </row>
    <row r="25" spans="1:8" x14ac:dyDescent="0.25">
      <c r="A25" t="s">
        <v>10</v>
      </c>
      <c r="E25" t="s">
        <v>18</v>
      </c>
      <c r="G25" s="9">
        <f>620+0+243</f>
        <v>863</v>
      </c>
      <c r="H25" t="s">
        <v>6</v>
      </c>
    </row>
    <row r="26" spans="1:8" x14ac:dyDescent="0.25">
      <c r="A26" t="s">
        <v>22</v>
      </c>
      <c r="C26" s="9">
        <f>0+0</f>
        <v>0</v>
      </c>
      <c r="E26" t="s">
        <v>20</v>
      </c>
    </row>
    <row r="27" spans="1:8" x14ac:dyDescent="0.25">
      <c r="A27" t="s">
        <v>21</v>
      </c>
      <c r="C27" s="9">
        <f>611+300</f>
        <v>911</v>
      </c>
      <c r="E27" t="s">
        <v>23</v>
      </c>
      <c r="G27" s="9">
        <v>48</v>
      </c>
    </row>
    <row r="29" spans="1:8" x14ac:dyDescent="0.25">
      <c r="A29" s="8" t="s">
        <v>11</v>
      </c>
      <c r="C29" s="6">
        <f>SUM(C25:C28)</f>
        <v>911</v>
      </c>
      <c r="E29" s="8" t="s">
        <v>24</v>
      </c>
      <c r="G29" s="6">
        <f>SUM(G25:G28)</f>
        <v>911</v>
      </c>
    </row>
    <row r="31" spans="1:8" x14ac:dyDescent="0.25">
      <c r="A31" s="4" t="s">
        <v>57</v>
      </c>
    </row>
    <row r="32" spans="1:8" x14ac:dyDescent="0.25">
      <c r="A32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2.7109375" customWidth="1"/>
    <col min="2" max="2" width="10.7109375" customWidth="1"/>
    <col min="3" max="3" width="10.7109375" style="5" customWidth="1"/>
    <col min="4" max="4" width="10.7109375" customWidth="1"/>
    <col min="5" max="5" width="12.7109375" customWidth="1"/>
    <col min="6" max="6" width="10.7109375" customWidth="1"/>
    <col min="7" max="7" width="10.7109375" style="5" customWidth="1"/>
    <col min="8" max="8" width="7.7109375" customWidth="1"/>
  </cols>
  <sheetData>
    <row r="1" spans="1:5" x14ac:dyDescent="0.25">
      <c r="A1" s="1" t="s">
        <v>0</v>
      </c>
    </row>
    <row r="4" spans="1:5" x14ac:dyDescent="0.25">
      <c r="A4" s="1" t="s">
        <v>48</v>
      </c>
    </row>
    <row r="6" spans="1:5" x14ac:dyDescent="0.25">
      <c r="A6" s="3" t="s">
        <v>7</v>
      </c>
    </row>
    <row r="7" spans="1:5" x14ac:dyDescent="0.25">
      <c r="A7" s="10" t="s">
        <v>2</v>
      </c>
      <c r="C7" s="5">
        <f>10600+1000+50</f>
        <v>11650</v>
      </c>
    </row>
    <row r="8" spans="1:5" x14ac:dyDescent="0.25">
      <c r="A8" t="s">
        <v>34</v>
      </c>
      <c r="C8" s="5">
        <v>3</v>
      </c>
    </row>
    <row r="9" spans="1:5" x14ac:dyDescent="0.25">
      <c r="A9" s="8" t="s">
        <v>12</v>
      </c>
      <c r="C9" s="6"/>
      <c r="D9" s="5">
        <f>SUM(C6:C8)</f>
        <v>11653</v>
      </c>
      <c r="E9" t="s">
        <v>5</v>
      </c>
    </row>
    <row r="11" spans="1:5" x14ac:dyDescent="0.25">
      <c r="A11" s="3" t="s">
        <v>9</v>
      </c>
    </row>
    <row r="12" spans="1:5" x14ac:dyDescent="0.25">
      <c r="A12" t="s">
        <v>8</v>
      </c>
      <c r="C12" s="9">
        <f>(-10600-50-1000)+(-(2901+483)+3324+448)-3+257</f>
        <v>-11008</v>
      </c>
    </row>
    <row r="13" spans="1:5" x14ac:dyDescent="0.25">
      <c r="A13" t="s">
        <v>30</v>
      </c>
      <c r="C13" s="9">
        <f>-166-91</f>
        <v>-257</v>
      </c>
      <c r="E13" t="s">
        <v>5</v>
      </c>
    </row>
    <row r="14" spans="1:5" x14ac:dyDescent="0.25">
      <c r="A14" s="8" t="s">
        <v>13</v>
      </c>
      <c r="C14" s="6"/>
      <c r="D14" s="5">
        <f>SUM(C11:C13)</f>
        <v>-11265</v>
      </c>
    </row>
    <row r="16" spans="1:5" x14ac:dyDescent="0.25">
      <c r="A16" s="4" t="s">
        <v>49</v>
      </c>
      <c r="D16" s="6">
        <f>D9+D14</f>
        <v>388</v>
      </c>
      <c r="E16" s="5"/>
    </row>
    <row r="18" spans="1:8" x14ac:dyDescent="0.25">
      <c r="A18" s="4" t="s">
        <v>50</v>
      </c>
    </row>
    <row r="19" spans="1:8" x14ac:dyDescent="0.25">
      <c r="A19" t="s">
        <v>43</v>
      </c>
    </row>
    <row r="22" spans="1:8" x14ac:dyDescent="0.25">
      <c r="A22" s="1" t="s">
        <v>14</v>
      </c>
    </row>
    <row r="23" spans="1:8" x14ac:dyDescent="0.25">
      <c r="A23" s="3"/>
    </row>
    <row r="24" spans="1:8" x14ac:dyDescent="0.25">
      <c r="A24" s="3" t="s">
        <v>16</v>
      </c>
      <c r="C24" s="7" t="s">
        <v>52</v>
      </c>
      <c r="D24" s="2"/>
      <c r="E24" s="3" t="s">
        <v>17</v>
      </c>
      <c r="G24" s="7" t="str">
        <f>C24</f>
        <v>31-12-2016</v>
      </c>
    </row>
    <row r="25" spans="1:8" x14ac:dyDescent="0.25">
      <c r="A25" t="s">
        <v>10</v>
      </c>
      <c r="E25" t="s">
        <v>18</v>
      </c>
      <c r="G25" s="9">
        <f>2324+1000+448</f>
        <v>3772</v>
      </c>
      <c r="H25" t="s">
        <v>6</v>
      </c>
    </row>
    <row r="26" spans="1:8" x14ac:dyDescent="0.25">
      <c r="A26" t="s">
        <v>22</v>
      </c>
      <c r="C26" s="9">
        <f>3+1000</f>
        <v>1003</v>
      </c>
      <c r="E26" t="s">
        <v>20</v>
      </c>
    </row>
    <row r="27" spans="1:8" x14ac:dyDescent="0.25">
      <c r="A27" t="s">
        <v>21</v>
      </c>
      <c r="C27" s="9">
        <f>1615+1200</f>
        <v>2815</v>
      </c>
      <c r="E27" t="s">
        <v>23</v>
      </c>
      <c r="G27" s="9">
        <v>46</v>
      </c>
    </row>
    <row r="29" spans="1:8" x14ac:dyDescent="0.25">
      <c r="A29" s="8" t="s">
        <v>11</v>
      </c>
      <c r="C29" s="6">
        <f>SUM(C25:C28)</f>
        <v>3818</v>
      </c>
      <c r="E29" s="8" t="s">
        <v>24</v>
      </c>
      <c r="G29" s="6">
        <f>SUM(G25:G28)</f>
        <v>3818</v>
      </c>
    </row>
    <row r="31" spans="1:8" x14ac:dyDescent="0.25">
      <c r="A31" s="4" t="s">
        <v>51</v>
      </c>
    </row>
    <row r="32" spans="1:8" x14ac:dyDescent="0.25">
      <c r="A3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2.7109375" customWidth="1"/>
    <col min="2" max="2" width="10.7109375" customWidth="1"/>
    <col min="3" max="3" width="10.7109375" style="5" customWidth="1"/>
    <col min="4" max="4" width="10.7109375" customWidth="1"/>
    <col min="5" max="5" width="12.7109375" customWidth="1"/>
    <col min="6" max="6" width="10.7109375" customWidth="1"/>
    <col min="7" max="7" width="10.7109375" style="5" customWidth="1"/>
    <col min="8" max="8" width="7.7109375" customWidth="1"/>
  </cols>
  <sheetData>
    <row r="1" spans="1:5" x14ac:dyDescent="0.25">
      <c r="A1" s="1" t="s">
        <v>0</v>
      </c>
    </row>
    <row r="4" spans="1:5" x14ac:dyDescent="0.25">
      <c r="A4" s="1" t="s">
        <v>41</v>
      </c>
    </row>
    <row r="6" spans="1:5" x14ac:dyDescent="0.25">
      <c r="A6" s="3" t="s">
        <v>7</v>
      </c>
    </row>
    <row r="7" spans="1:5" x14ac:dyDescent="0.25">
      <c r="A7" s="10" t="s">
        <v>2</v>
      </c>
      <c r="C7" s="5">
        <f>10600+1000+50</f>
        <v>11650</v>
      </c>
    </row>
    <row r="8" spans="1:5" x14ac:dyDescent="0.25">
      <c r="A8" t="s">
        <v>34</v>
      </c>
      <c r="C8" s="5">
        <v>12</v>
      </c>
    </row>
    <row r="9" spans="1:5" x14ac:dyDescent="0.25">
      <c r="A9" s="8" t="s">
        <v>12</v>
      </c>
      <c r="C9" s="6"/>
      <c r="D9" s="5">
        <f>SUM(C6:C8)</f>
        <v>11662</v>
      </c>
      <c r="E9" t="s">
        <v>5</v>
      </c>
    </row>
    <row r="11" spans="1:5" x14ac:dyDescent="0.25">
      <c r="A11" s="3" t="s">
        <v>9</v>
      </c>
    </row>
    <row r="12" spans="1:5" x14ac:dyDescent="0.25">
      <c r="A12" t="s">
        <v>8</v>
      </c>
      <c r="C12" s="9">
        <f>(-10600-50-1000)+(-(5297+495)+2901+483)-12+254</f>
        <v>-13816</v>
      </c>
    </row>
    <row r="13" spans="1:5" x14ac:dyDescent="0.25">
      <c r="A13" t="s">
        <v>30</v>
      </c>
      <c r="C13" s="9">
        <f>-163-91</f>
        <v>-254</v>
      </c>
      <c r="E13" t="s">
        <v>5</v>
      </c>
    </row>
    <row r="14" spans="1:5" x14ac:dyDescent="0.25">
      <c r="A14" s="8" t="s">
        <v>13</v>
      </c>
      <c r="C14" s="6"/>
      <c r="D14" s="5">
        <f>SUM(C11:C13)</f>
        <v>-14070</v>
      </c>
    </row>
    <row r="16" spans="1:5" x14ac:dyDescent="0.25">
      <c r="A16" s="4" t="s">
        <v>44</v>
      </c>
      <c r="D16" s="6">
        <f>D9+D14</f>
        <v>-2408</v>
      </c>
      <c r="E16" s="5"/>
    </row>
    <row r="18" spans="1:8" x14ac:dyDescent="0.25">
      <c r="A18" s="4" t="s">
        <v>45</v>
      </c>
    </row>
    <row r="19" spans="1:8" x14ac:dyDescent="0.25">
      <c r="A19" t="s">
        <v>43</v>
      </c>
    </row>
    <row r="22" spans="1:8" x14ac:dyDescent="0.25">
      <c r="A22" s="1" t="s">
        <v>14</v>
      </c>
    </row>
    <row r="23" spans="1:8" x14ac:dyDescent="0.25">
      <c r="A23" s="3"/>
    </row>
    <row r="24" spans="1:8" x14ac:dyDescent="0.25">
      <c r="A24" s="3" t="s">
        <v>16</v>
      </c>
      <c r="C24" s="7" t="s">
        <v>46</v>
      </c>
      <c r="D24" s="2"/>
      <c r="E24" s="3" t="s">
        <v>17</v>
      </c>
      <c r="G24" s="7" t="str">
        <f>C24</f>
        <v>31-12-2015</v>
      </c>
    </row>
    <row r="25" spans="1:8" x14ac:dyDescent="0.25">
      <c r="A25" t="s">
        <v>10</v>
      </c>
      <c r="E25" t="s">
        <v>18</v>
      </c>
      <c r="G25" s="9">
        <f>2351+550+483</f>
        <v>3384</v>
      </c>
      <c r="H25" t="s">
        <v>6</v>
      </c>
    </row>
    <row r="26" spans="1:8" x14ac:dyDescent="0.25">
      <c r="A26" t="s">
        <v>22</v>
      </c>
      <c r="C26" s="9">
        <v>12</v>
      </c>
      <c r="E26" t="s">
        <v>20</v>
      </c>
    </row>
    <row r="27" spans="1:8" x14ac:dyDescent="0.25">
      <c r="A27" t="s">
        <v>21</v>
      </c>
      <c r="C27" s="9">
        <f>417+3000</f>
        <v>3417</v>
      </c>
      <c r="E27" t="s">
        <v>23</v>
      </c>
      <c r="G27" s="9">
        <v>45</v>
      </c>
    </row>
    <row r="29" spans="1:8" x14ac:dyDescent="0.25">
      <c r="A29" s="8" t="s">
        <v>11</v>
      </c>
      <c r="C29" s="6">
        <f>SUM(C25:C28)</f>
        <v>3429</v>
      </c>
      <c r="E29" s="8" t="s">
        <v>24</v>
      </c>
      <c r="G29" s="6">
        <f>SUM(G25:G28)</f>
        <v>3429</v>
      </c>
    </row>
    <row r="31" spans="1:8" x14ac:dyDescent="0.25">
      <c r="A31" s="4" t="s">
        <v>42</v>
      </c>
    </row>
    <row r="32" spans="1:8" x14ac:dyDescent="0.25">
      <c r="A32" t="s">
        <v>47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2.7109375" customWidth="1"/>
    <col min="2" max="2" width="10.7109375" customWidth="1"/>
    <col min="3" max="3" width="10.7109375" style="5" customWidth="1"/>
    <col min="4" max="4" width="10.7109375" customWidth="1"/>
    <col min="5" max="5" width="12.7109375" customWidth="1"/>
    <col min="6" max="6" width="10.7109375" customWidth="1"/>
    <col min="7" max="7" width="10.7109375" style="5" customWidth="1"/>
    <col min="8" max="8" width="7.7109375" customWidth="1"/>
  </cols>
  <sheetData>
    <row r="1" spans="1:5" x14ac:dyDescent="0.25">
      <c r="A1" s="1" t="s">
        <v>0</v>
      </c>
    </row>
    <row r="4" spans="1:5" x14ac:dyDescent="0.25">
      <c r="A4" s="1" t="s">
        <v>35</v>
      </c>
    </row>
    <row r="6" spans="1:5" x14ac:dyDescent="0.25">
      <c r="A6" s="3" t="s">
        <v>7</v>
      </c>
    </row>
    <row r="7" spans="1:5" x14ac:dyDescent="0.25">
      <c r="A7" s="10" t="s">
        <v>2</v>
      </c>
      <c r="C7" s="5">
        <f>27820+100</f>
        <v>27920</v>
      </c>
    </row>
    <row r="8" spans="1:5" x14ac:dyDescent="0.25">
      <c r="A8" t="s">
        <v>34</v>
      </c>
      <c r="C8" s="5">
        <v>69</v>
      </c>
    </row>
    <row r="9" spans="1:5" x14ac:dyDescent="0.25">
      <c r="A9" s="8" t="s">
        <v>12</v>
      </c>
      <c r="C9" s="6"/>
      <c r="D9" s="5">
        <f>SUM(C6:C8)</f>
        <v>27989</v>
      </c>
      <c r="E9" t="s">
        <v>5</v>
      </c>
    </row>
    <row r="11" spans="1:5" x14ac:dyDescent="0.25">
      <c r="A11" s="3" t="s">
        <v>9</v>
      </c>
    </row>
    <row r="12" spans="1:5" x14ac:dyDescent="0.25">
      <c r="A12" t="s">
        <v>8</v>
      </c>
      <c r="C12" s="9">
        <f>(-27820-50-50-125+125)+(-11238+(5297+495-125+125))-69+257</f>
        <v>-33178</v>
      </c>
    </row>
    <row r="13" spans="1:5" x14ac:dyDescent="0.25">
      <c r="A13" t="s">
        <v>30</v>
      </c>
      <c r="C13" s="9">
        <f>-166-91</f>
        <v>-257</v>
      </c>
      <c r="E13" t="s">
        <v>5</v>
      </c>
    </row>
    <row r="14" spans="1:5" x14ac:dyDescent="0.25">
      <c r="A14" s="8" t="s">
        <v>13</v>
      </c>
      <c r="C14" s="6"/>
      <c r="D14" s="5">
        <f>SUM(C11:C13)</f>
        <v>-33435</v>
      </c>
    </row>
    <row r="16" spans="1:5" x14ac:dyDescent="0.25">
      <c r="A16" s="4" t="s">
        <v>36</v>
      </c>
      <c r="D16" s="6">
        <f>D9+D14</f>
        <v>-5446</v>
      </c>
      <c r="E16" s="5"/>
    </row>
    <row r="18" spans="1:8" x14ac:dyDescent="0.25">
      <c r="A18" s="4" t="s">
        <v>39</v>
      </c>
    </row>
    <row r="19" spans="1:8" x14ac:dyDescent="0.25">
      <c r="A19" t="s">
        <v>27</v>
      </c>
    </row>
    <row r="22" spans="1:8" x14ac:dyDescent="0.25">
      <c r="A22" s="1" t="s">
        <v>14</v>
      </c>
    </row>
    <row r="23" spans="1:8" x14ac:dyDescent="0.25">
      <c r="A23" s="3"/>
    </row>
    <row r="24" spans="1:8" x14ac:dyDescent="0.25">
      <c r="A24" s="3" t="s">
        <v>16</v>
      </c>
      <c r="C24" s="7" t="s">
        <v>37</v>
      </c>
      <c r="D24" s="2"/>
      <c r="E24" s="3" t="s">
        <v>17</v>
      </c>
      <c r="G24" s="7" t="s">
        <v>37</v>
      </c>
    </row>
    <row r="25" spans="1:8" x14ac:dyDescent="0.25">
      <c r="A25" t="s">
        <v>10</v>
      </c>
      <c r="E25" t="s">
        <v>18</v>
      </c>
      <c r="G25" s="9">
        <f>5297+495</f>
        <v>5792</v>
      </c>
      <c r="H25" t="s">
        <v>6</v>
      </c>
    </row>
    <row r="26" spans="1:8" x14ac:dyDescent="0.25">
      <c r="A26" t="s">
        <v>22</v>
      </c>
      <c r="C26" s="9">
        <f>125+68</f>
        <v>193</v>
      </c>
      <c r="E26" t="s">
        <v>20</v>
      </c>
    </row>
    <row r="27" spans="1:8" x14ac:dyDescent="0.25">
      <c r="A27" t="s">
        <v>21</v>
      </c>
      <c r="C27" s="9">
        <f>2150+6000</f>
        <v>8150</v>
      </c>
      <c r="E27" t="s">
        <v>23</v>
      </c>
      <c r="G27" s="9">
        <f>2500+51</f>
        <v>2551</v>
      </c>
    </row>
    <row r="29" spans="1:8" x14ac:dyDescent="0.25">
      <c r="A29" s="8" t="s">
        <v>11</v>
      </c>
      <c r="C29" s="6">
        <f>SUM(C25:C28)</f>
        <v>8343</v>
      </c>
      <c r="E29" s="8" t="s">
        <v>24</v>
      </c>
      <c r="G29" s="6">
        <f>SUM(G25:G28)</f>
        <v>8343</v>
      </c>
    </row>
    <row r="31" spans="1:8" x14ac:dyDescent="0.25">
      <c r="A31" s="4" t="s">
        <v>38</v>
      </c>
    </row>
    <row r="32" spans="1:8" x14ac:dyDescent="0.25">
      <c r="A32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2.7109375" customWidth="1"/>
    <col min="2" max="2" width="10.7109375" customWidth="1"/>
    <col min="3" max="3" width="10.7109375" style="5" customWidth="1"/>
    <col min="4" max="4" width="10.7109375" customWidth="1"/>
    <col min="5" max="5" width="12.7109375" customWidth="1"/>
    <col min="6" max="6" width="10.7109375" customWidth="1"/>
    <col min="7" max="7" width="10.7109375" style="5" customWidth="1"/>
    <col min="8" max="8" width="7.7109375" customWidth="1"/>
  </cols>
  <sheetData>
    <row r="1" spans="1:5" x14ac:dyDescent="0.25">
      <c r="A1" s="1" t="s">
        <v>0</v>
      </c>
    </row>
    <row r="4" spans="1:5" x14ac:dyDescent="0.25">
      <c r="A4" s="1" t="s">
        <v>28</v>
      </c>
    </row>
    <row r="6" spans="1:5" x14ac:dyDescent="0.25">
      <c r="A6" s="3" t="s">
        <v>7</v>
      </c>
    </row>
    <row r="7" spans="1:5" x14ac:dyDescent="0.25">
      <c r="A7" s="10" t="s">
        <v>2</v>
      </c>
      <c r="C7" s="5">
        <f>39820+100</f>
        <v>39920</v>
      </c>
    </row>
    <row r="8" spans="1:5" x14ac:dyDescent="0.25">
      <c r="A8" t="s">
        <v>34</v>
      </c>
      <c r="C8" s="5">
        <v>177</v>
      </c>
    </row>
    <row r="9" spans="1:5" x14ac:dyDescent="0.25">
      <c r="A9" s="8" t="s">
        <v>12</v>
      </c>
      <c r="C9" s="6"/>
      <c r="D9" s="5">
        <f>SUM(C6:C8)</f>
        <v>40097</v>
      </c>
      <c r="E9" t="s">
        <v>5</v>
      </c>
    </row>
    <row r="11" spans="1:5" x14ac:dyDescent="0.25">
      <c r="A11" s="3" t="s">
        <v>9</v>
      </c>
    </row>
    <row r="12" spans="1:5" x14ac:dyDescent="0.25">
      <c r="A12" t="s">
        <v>8</v>
      </c>
      <c r="C12" s="9">
        <f>-39920+(-33022+11164+74)-177+245</f>
        <v>-61636</v>
      </c>
    </row>
    <row r="13" spans="1:5" x14ac:dyDescent="0.25">
      <c r="A13" t="s">
        <v>30</v>
      </c>
      <c r="C13" s="9">
        <f>-200-45</f>
        <v>-245</v>
      </c>
      <c r="E13" t="s">
        <v>5</v>
      </c>
    </row>
    <row r="14" spans="1:5" x14ac:dyDescent="0.25">
      <c r="A14" s="8" t="s">
        <v>13</v>
      </c>
      <c r="C14" s="6"/>
      <c r="D14" s="5">
        <f>SUM(C11:C13)</f>
        <v>-61881</v>
      </c>
    </row>
    <row r="16" spans="1:5" x14ac:dyDescent="0.25">
      <c r="A16" s="4" t="s">
        <v>33</v>
      </c>
      <c r="D16" s="6">
        <f>D9+D14</f>
        <v>-21784</v>
      </c>
      <c r="E16" s="5"/>
    </row>
    <row r="18" spans="1:8" x14ac:dyDescent="0.25">
      <c r="A18" s="4" t="s">
        <v>32</v>
      </c>
    </row>
    <row r="19" spans="1:8" x14ac:dyDescent="0.25">
      <c r="A19" t="s">
        <v>27</v>
      </c>
    </row>
    <row r="22" spans="1:8" x14ac:dyDescent="0.25">
      <c r="A22" s="1" t="s">
        <v>14</v>
      </c>
    </row>
    <row r="23" spans="1:8" x14ac:dyDescent="0.25">
      <c r="A23" s="3"/>
    </row>
    <row r="24" spans="1:8" x14ac:dyDescent="0.25">
      <c r="A24" s="3" t="s">
        <v>16</v>
      </c>
      <c r="C24" s="7" t="s">
        <v>29</v>
      </c>
      <c r="D24" s="2"/>
      <c r="E24" s="3" t="s">
        <v>17</v>
      </c>
      <c r="G24" s="7" t="s">
        <v>29</v>
      </c>
    </row>
    <row r="25" spans="1:8" x14ac:dyDescent="0.25">
      <c r="A25" t="s">
        <v>10</v>
      </c>
      <c r="E25" t="s">
        <v>18</v>
      </c>
      <c r="G25" s="9">
        <f>11164+74</f>
        <v>11238</v>
      </c>
      <c r="H25" t="s">
        <v>6</v>
      </c>
    </row>
    <row r="26" spans="1:8" x14ac:dyDescent="0.25">
      <c r="A26" t="s">
        <v>22</v>
      </c>
      <c r="C26" s="9">
        <v>177</v>
      </c>
      <c r="E26" t="s">
        <v>20</v>
      </c>
    </row>
    <row r="27" spans="1:8" x14ac:dyDescent="0.25">
      <c r="A27" t="s">
        <v>21</v>
      </c>
      <c r="C27" s="9">
        <f>3106+8000</f>
        <v>11106</v>
      </c>
      <c r="E27" t="s">
        <v>23</v>
      </c>
      <c r="G27" s="9">
        <v>45</v>
      </c>
    </row>
    <row r="29" spans="1:8" x14ac:dyDescent="0.25">
      <c r="A29" s="8" t="s">
        <v>11</v>
      </c>
      <c r="C29" s="6">
        <f>SUM(C25:C28)</f>
        <v>11283</v>
      </c>
      <c r="E29" s="8" t="s">
        <v>24</v>
      </c>
      <c r="G29" s="6">
        <f>SUM(G25:G28)</f>
        <v>11283</v>
      </c>
    </row>
    <row r="31" spans="1:8" x14ac:dyDescent="0.25">
      <c r="A31" s="4" t="s">
        <v>31</v>
      </c>
    </row>
    <row r="32" spans="1:8" x14ac:dyDescent="0.25">
      <c r="A32" t="s">
        <v>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12.7109375" customWidth="1"/>
    <col min="2" max="2" width="10.7109375" customWidth="1"/>
    <col min="3" max="3" width="10.7109375" style="5" customWidth="1"/>
    <col min="4" max="4" width="10.7109375" customWidth="1"/>
    <col min="5" max="5" width="12.7109375" customWidth="1"/>
    <col min="6" max="6" width="10.7109375" customWidth="1"/>
    <col min="7" max="7" width="10.7109375" style="5" customWidth="1"/>
    <col min="8" max="8" width="7.7109375" customWidth="1"/>
  </cols>
  <sheetData>
    <row r="1" spans="1:5" x14ac:dyDescent="0.25">
      <c r="A1" s="1" t="s">
        <v>0</v>
      </c>
    </row>
    <row r="4" spans="1:5" x14ac:dyDescent="0.25">
      <c r="A4" s="1" t="s">
        <v>15</v>
      </c>
    </row>
    <row r="6" spans="1:5" x14ac:dyDescent="0.25">
      <c r="A6" s="3" t="s">
        <v>7</v>
      </c>
    </row>
    <row r="7" spans="1:5" x14ac:dyDescent="0.25">
      <c r="A7" t="s">
        <v>2</v>
      </c>
      <c r="C7" s="5">
        <f>42320+100</f>
        <v>42420</v>
      </c>
    </row>
    <row r="8" spans="1:5" x14ac:dyDescent="0.25">
      <c r="A8" s="8" t="s">
        <v>12</v>
      </c>
      <c r="C8" s="6"/>
      <c r="D8" s="5">
        <f>SUM(C6:C7)</f>
        <v>42420</v>
      </c>
      <c r="E8" t="s">
        <v>5</v>
      </c>
    </row>
    <row r="10" spans="1:5" x14ac:dyDescent="0.25">
      <c r="A10" s="3" t="s">
        <v>9</v>
      </c>
    </row>
    <row r="11" spans="1:5" x14ac:dyDescent="0.25">
      <c r="A11" t="s">
        <v>8</v>
      </c>
      <c r="C11" s="5">
        <v>-41852</v>
      </c>
    </row>
    <row r="12" spans="1:5" x14ac:dyDescent="0.25">
      <c r="A12" t="s">
        <v>3</v>
      </c>
      <c r="C12" s="5">
        <v>-383</v>
      </c>
      <c r="E12" t="s">
        <v>5</v>
      </c>
    </row>
    <row r="13" spans="1:5" x14ac:dyDescent="0.25">
      <c r="A13" s="8" t="s">
        <v>13</v>
      </c>
      <c r="C13" s="6"/>
      <c r="D13" s="5">
        <f>SUM(C10:C12)</f>
        <v>-42235</v>
      </c>
    </row>
    <row r="15" spans="1:5" x14ac:dyDescent="0.25">
      <c r="A15" s="4" t="s">
        <v>1</v>
      </c>
      <c r="D15" s="6">
        <f>D8+D13</f>
        <v>185</v>
      </c>
    </row>
    <row r="17" spans="1:8" x14ac:dyDescent="0.25">
      <c r="A17" s="4" t="s">
        <v>19</v>
      </c>
    </row>
    <row r="18" spans="1:8" x14ac:dyDescent="0.25">
      <c r="A18" t="s">
        <v>27</v>
      </c>
    </row>
    <row r="21" spans="1:8" x14ac:dyDescent="0.25">
      <c r="A21" s="1" t="s">
        <v>14</v>
      </c>
    </row>
    <row r="22" spans="1:8" x14ac:dyDescent="0.25">
      <c r="A22" s="3"/>
    </row>
    <row r="23" spans="1:8" x14ac:dyDescent="0.25">
      <c r="A23" s="3" t="s">
        <v>16</v>
      </c>
      <c r="C23" s="7" t="s">
        <v>25</v>
      </c>
      <c r="D23" s="2"/>
      <c r="E23" s="3" t="s">
        <v>17</v>
      </c>
      <c r="G23" s="7" t="s">
        <v>25</v>
      </c>
    </row>
    <row r="24" spans="1:8" x14ac:dyDescent="0.25">
      <c r="A24" t="s">
        <v>10</v>
      </c>
      <c r="E24" t="s">
        <v>18</v>
      </c>
      <c r="G24" s="5">
        <v>33022</v>
      </c>
      <c r="H24" t="s">
        <v>6</v>
      </c>
    </row>
    <row r="25" spans="1:8" x14ac:dyDescent="0.25">
      <c r="A25" t="s">
        <v>22</v>
      </c>
      <c r="C25" s="5">
        <v>16834</v>
      </c>
      <c r="E25" t="s">
        <v>20</v>
      </c>
    </row>
    <row r="26" spans="1:8" x14ac:dyDescent="0.25">
      <c r="A26" t="s">
        <v>21</v>
      </c>
      <c r="C26" s="5">
        <v>20965</v>
      </c>
      <c r="E26" t="s">
        <v>23</v>
      </c>
      <c r="G26" s="5">
        <v>4777</v>
      </c>
    </row>
    <row r="28" spans="1:8" x14ac:dyDescent="0.25">
      <c r="A28" s="8" t="s">
        <v>11</v>
      </c>
      <c r="C28" s="6">
        <f>SUM(C24:C27)</f>
        <v>37799</v>
      </c>
      <c r="E28" s="8" t="s">
        <v>24</v>
      </c>
      <c r="G28" s="6">
        <f>SUM(G24:G27)</f>
        <v>37799</v>
      </c>
    </row>
    <row r="30" spans="1:8" x14ac:dyDescent="0.25">
      <c r="A30" s="4" t="s">
        <v>4</v>
      </c>
    </row>
    <row r="31" spans="1:8" x14ac:dyDescent="0.25">
      <c r="A31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wealth</dc:creator>
  <cp:lastModifiedBy>Marcel</cp:lastModifiedBy>
  <cp:lastPrinted>2016-01-11T11:01:31Z</cp:lastPrinted>
  <dcterms:created xsi:type="dcterms:W3CDTF">2013-10-15T08:58:05Z</dcterms:created>
  <dcterms:modified xsi:type="dcterms:W3CDTF">2018-01-08T14:22:46Z</dcterms:modified>
</cp:coreProperties>
</file>